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2"/>
  </bookViews>
  <sheets>
    <sheet name="СПРАВКА" sheetId="13" r:id="rId1"/>
    <sheet name="ТКО" sheetId="3" r:id="rId2"/>
    <sheet name="Лист1" sheetId="17" r:id="rId3"/>
  </sheets>
  <calcPr calcId="144525"/>
</workbook>
</file>

<file path=xl/calcChain.xml><?xml version="1.0" encoding="utf-8"?>
<calcChain xmlns="http://schemas.openxmlformats.org/spreadsheetml/2006/main">
  <c r="H6" i="3" l="1"/>
  <c r="H5" i="3"/>
  <c r="E6" i="3" l="1"/>
  <c r="E5" i="3"/>
  <c r="AM7" i="13" l="1"/>
  <c r="AM6" i="13" l="1"/>
  <c r="AG8" i="13" l="1"/>
  <c r="I6" i="3" l="1"/>
  <c r="I5" i="3"/>
  <c r="I7" i="3" l="1"/>
  <c r="H7" i="3"/>
  <c r="AM8" i="13" l="1"/>
  <c r="AS8" i="13" l="1"/>
  <c r="BP8" i="13" l="1"/>
  <c r="BQ8" i="13" s="1"/>
  <c r="BR8" i="13" s="1"/>
  <c r="BP6" i="13"/>
  <c r="BQ6" i="13" s="1"/>
  <c r="BR6" i="13" s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<sst xmlns="http://schemas.openxmlformats.org/spreadsheetml/2006/main" count="39" uniqueCount="35">
  <si>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</si>
  <si>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</si>
  <si>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</si>
  <si>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</si>
  <si>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</si>
  <si>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</si>
  <si>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</si>
  <si>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</si>
  <si>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</si>
  <si>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</si>
  <si>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</si>
  <si>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</si>
  <si>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</si>
  <si>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</si>
  <si>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</si>
  <si>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</si>
  <si>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</si>
  <si>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</si>
  <si>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</si>
  <si>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</si>
  <si>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</si>
  <si>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</si>
  <si>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</si>
  <si>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</si>
  <si>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</si>
  <si>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</si>
  <si>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</si>
  <si>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</si>
  <si>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</si>
  <si>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</si>
  <si>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</si>
  <si>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</si>
  <si>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</si>
  <si>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Октябрь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>2023г.</t>
    </r>
  </si>
  <si>
    <t>ОТЧЕТ ПО ВЫВОЗУ ТКО ЗА 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</si>
</sst>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7" formatCode="_(* #,##0.00_);_(* \(#,##0.00\);_(* &quot;-&quot;??_);_(@_)"/>
    <numFmt numFmtId="170" formatCode="0.0"/>
    <numFmt numFmtId="175" formatCode="0.0000"/>
    <numFmt numFmtId="176" formatCode="0.000"/>
    <numFmt numFmtId="179" formatCode="0.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5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76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0" xfId="0" applyFill="1"/>
    <xf numFmtId="179" fontId="0" fillId="0" borderId="0" xfId="0" applyNumberFormat="1"/>
    <xf numFmtId="175" fontId="15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"/>
  <sheetViews>
    <sheetView zoomScale="110" zoomScaleNormal="110" workbookViewId="0">
      <selection activeCell="AG14" sqref="AG14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70" ht="18.75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70" x14ac:dyDescent="0.25">
      <c r="A2" s="29" t="s">
        <v>22</v>
      </c>
      <c r="B2" s="29"/>
      <c r="C2" s="29"/>
      <c r="D2" s="30" t="s">
        <v>21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 t="s">
        <v>20</v>
      </c>
      <c r="V2" s="30"/>
      <c r="W2" s="30"/>
      <c r="X2" s="30"/>
      <c r="Y2" s="30" t="s">
        <v>19</v>
      </c>
      <c r="Z2" s="30"/>
      <c r="AA2" s="30"/>
      <c r="AB2" s="30"/>
      <c r="AC2" s="30"/>
      <c r="AD2" s="30"/>
      <c r="AE2" s="30"/>
      <c r="AF2" s="30"/>
      <c r="AG2" s="27" t="s">
        <v>18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</row>
    <row r="3" spans="1:70" x14ac:dyDescent="0.25">
      <c r="A3" s="32" t="s">
        <v>17</v>
      </c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33" t="s">
        <v>16</v>
      </c>
      <c r="V3" s="33"/>
      <c r="W3" s="33"/>
      <c r="X3" s="33"/>
      <c r="Y3" s="33" t="s">
        <v>15</v>
      </c>
      <c r="Z3" s="33"/>
      <c r="AA3" s="33"/>
      <c r="AB3" s="33"/>
      <c r="AC3" s="33"/>
      <c r="AD3" s="33"/>
      <c r="AE3" s="33"/>
      <c r="AF3" s="33"/>
      <c r="AG3" s="34" t="s">
        <v>14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35" t="s">
        <v>13</v>
      </c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0"/>
    </row>
    <row r="4" spans="1:70" x14ac:dyDescent="0.25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26" t="s">
        <v>12</v>
      </c>
      <c r="Z4" s="26"/>
      <c r="AA4" s="26"/>
      <c r="AB4" s="26"/>
      <c r="AC4" s="26"/>
      <c r="AD4" s="26"/>
      <c r="AE4" s="26"/>
      <c r="AF4" s="26"/>
      <c r="AG4" s="27" t="s">
        <v>11</v>
      </c>
      <c r="AH4" s="27"/>
      <c r="AI4" s="27"/>
      <c r="AJ4" s="27"/>
      <c r="AK4" s="27"/>
      <c r="AL4" s="27"/>
      <c r="AM4" s="27" t="s">
        <v>10</v>
      </c>
      <c r="AN4" s="27"/>
      <c r="AO4" s="27"/>
      <c r="AP4" s="27"/>
      <c r="AQ4" s="27"/>
      <c r="AR4" s="27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70" ht="15.75" x14ac:dyDescent="0.25">
      <c r="A5" s="38" t="s">
        <v>9</v>
      </c>
      <c r="B5" s="38"/>
      <c r="C5" s="38"/>
      <c r="D5" s="41" t="s">
        <v>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37" t="s">
        <v>7</v>
      </c>
      <c r="V5" s="37"/>
      <c r="W5" s="37"/>
      <c r="X5" s="37"/>
      <c r="Y5" s="42">
        <v>18128</v>
      </c>
      <c r="Z5" s="42"/>
      <c r="AA5" s="42"/>
      <c r="AB5" s="42"/>
      <c r="AC5" s="42"/>
      <c r="AD5" s="42"/>
      <c r="AE5" s="42"/>
      <c r="AF5" s="42"/>
      <c r="AG5" s="43">
        <v>0</v>
      </c>
      <c r="AH5" s="43"/>
      <c r="AI5" s="43"/>
      <c r="AJ5" s="43"/>
      <c r="AK5" s="43"/>
      <c r="AL5" s="43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70" ht="15.75" x14ac:dyDescent="0.25">
      <c r="A6" s="38" t="s">
        <v>5</v>
      </c>
      <c r="B6" s="38"/>
      <c r="C6" s="38"/>
      <c r="D6" s="39" t="s">
        <v>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7" t="s">
        <v>3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0">
        <v>869</v>
      </c>
      <c r="AH6" s="40"/>
      <c r="AI6" s="40"/>
      <c r="AJ6" s="40"/>
      <c r="AK6" s="40"/>
      <c r="AL6" s="40"/>
      <c r="AM6" s="40">
        <f>38*3.23</f>
        <v>122.74</v>
      </c>
      <c r="AN6" s="40"/>
      <c r="AO6" s="40"/>
      <c r="AP6" s="40"/>
      <c r="AQ6" s="40"/>
      <c r="AR6" s="40"/>
      <c r="AS6" s="40">
        <v>34.4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P6" t="e">
        <f>AS6/#REF!</f>
        <v>#REF!</v>
      </c>
      <c r="BQ6" s="23" t="e">
        <f>BP6*182.69</f>
        <v>#REF!</v>
      </c>
      <c r="BR6" t="e">
        <f>BQ6*#REF!</f>
        <v>#REF!</v>
      </c>
    </row>
    <row r="7" spans="1:70" ht="15.75" customHeight="1" x14ac:dyDescent="0.25">
      <c r="A7" s="38" t="s">
        <v>5</v>
      </c>
      <c r="B7" s="38"/>
      <c r="C7" s="38"/>
      <c r="D7" s="39" t="s">
        <v>32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7" t="s">
        <v>3</v>
      </c>
      <c r="V7" s="37"/>
      <c r="W7" s="37"/>
      <c r="X7" s="37"/>
      <c r="Y7" s="45">
        <v>50707</v>
      </c>
      <c r="Z7" s="42"/>
      <c r="AA7" s="42"/>
      <c r="AB7" s="42"/>
      <c r="AC7" s="42"/>
      <c r="AD7" s="42"/>
      <c r="AE7" s="42"/>
      <c r="AF7" s="42"/>
      <c r="AG7" s="40">
        <v>3153</v>
      </c>
      <c r="AH7" s="40"/>
      <c r="AI7" s="40"/>
      <c r="AJ7" s="40"/>
      <c r="AK7" s="40"/>
      <c r="AL7" s="40"/>
      <c r="AM7" s="40">
        <f>38*4.33</f>
        <v>164.54</v>
      </c>
      <c r="AN7" s="40"/>
      <c r="AO7" s="40"/>
      <c r="AP7" s="40"/>
      <c r="AQ7" s="40"/>
      <c r="AR7" s="40"/>
      <c r="AS7" s="40">
        <v>34.4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</row>
    <row r="8" spans="1:70" ht="15.75" x14ac:dyDescent="0.25">
      <c r="A8" s="38" t="s">
        <v>5</v>
      </c>
      <c r="B8" s="38"/>
      <c r="C8" s="38"/>
      <c r="D8" s="41" t="s">
        <v>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37" t="s">
        <v>3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40">
        <f>AG7+AG6</f>
        <v>4022</v>
      </c>
      <c r="AH8" s="40"/>
      <c r="AI8" s="40"/>
      <c r="AJ8" s="40"/>
      <c r="AK8" s="40"/>
      <c r="AL8" s="40"/>
      <c r="AM8" s="40">
        <f>AM7+AM6</f>
        <v>287.27999999999997</v>
      </c>
      <c r="AN8" s="40"/>
      <c r="AO8" s="40"/>
      <c r="AP8" s="40"/>
      <c r="AQ8" s="40"/>
      <c r="AR8" s="40"/>
      <c r="AS8" s="44">
        <f>AS6+AS7</f>
        <v>68.8</v>
      </c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P8" s="24" t="e">
        <f>AS8/#REF!</f>
        <v>#REF!</v>
      </c>
      <c r="BQ8" t="e">
        <f>BP8*37.6</f>
        <v>#REF!</v>
      </c>
      <c r="BR8" t="e">
        <f>BQ8*#REF!</f>
        <v>#REF!</v>
      </c>
    </row>
    <row r="9" spans="1:70" ht="15.75" x14ac:dyDescent="0.25">
      <c r="A9" s="38" t="s">
        <v>2</v>
      </c>
      <c r="B9" s="38"/>
      <c r="C9" s="38"/>
      <c r="D9" s="41" t="s">
        <v>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37" t="s"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44">
        <v>16040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</row>
    <row r="22" ht="4.5" customHeight="1" x14ac:dyDescent="0.25"/>
    <row r="26" ht="14.25" customHeight="1" x14ac:dyDescent="0.25"/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2" sqref="E12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6"/>
      <c r="B1" s="47"/>
      <c r="C1" s="47"/>
      <c r="D1" s="47"/>
      <c r="E1" s="47"/>
      <c r="F1" s="47"/>
      <c r="G1" s="7"/>
      <c r="H1" s="8"/>
      <c r="I1" s="8"/>
    </row>
    <row r="2" spans="1:9" ht="18.75" x14ac:dyDescent="0.3">
      <c r="A2" s="6"/>
      <c r="B2" s="48" t="s">
        <v>34</v>
      </c>
      <c r="C2" s="48"/>
      <c r="D2" s="48"/>
      <c r="E2" s="48"/>
      <c r="F2" s="48"/>
      <c r="G2" s="48"/>
      <c r="H2" s="48"/>
      <c r="I2" s="48"/>
    </row>
    <row r="3" spans="1:9" ht="18.75" x14ac:dyDescent="0.3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49" t="s">
        <v>24</v>
      </c>
      <c r="B4" s="49"/>
      <c r="C4" s="49"/>
      <c r="D4" s="49"/>
      <c r="E4" s="10" t="s">
        <v>25</v>
      </c>
      <c r="F4" s="10" t="s">
        <v>26</v>
      </c>
      <c r="G4" s="10" t="s">
        <v>27</v>
      </c>
      <c r="H4" s="18" t="s">
        <v>28</v>
      </c>
      <c r="I4" s="11" t="s">
        <v>29</v>
      </c>
    </row>
    <row r="5" spans="1:9" ht="15.75" x14ac:dyDescent="0.25">
      <c r="A5" s="50" t="s">
        <v>23</v>
      </c>
      <c r="B5" s="50"/>
      <c r="C5" s="50"/>
      <c r="D5" s="50"/>
      <c r="E5" s="12">
        <f>28239.4+2247</f>
        <v>30486.400000000001</v>
      </c>
      <c r="F5" s="13">
        <v>1025.74</v>
      </c>
      <c r="G5" s="19">
        <v>133.83000000000001</v>
      </c>
      <c r="H5" s="15">
        <f>F5*G5</f>
        <v>137274.78420000002</v>
      </c>
      <c r="I5" s="17">
        <f>H5/E5</f>
        <v>4.5028204117245725</v>
      </c>
    </row>
    <row r="6" spans="1:9" ht="18.75" customHeight="1" x14ac:dyDescent="0.25">
      <c r="A6" s="51" t="s">
        <v>30</v>
      </c>
      <c r="B6" s="52"/>
      <c r="C6" s="52"/>
      <c r="D6" s="53"/>
      <c r="E6" s="22">
        <f>28239.4+2247</f>
        <v>30486.400000000001</v>
      </c>
      <c r="F6" s="13">
        <v>1025.74</v>
      </c>
      <c r="G6" s="21">
        <v>9.125</v>
      </c>
      <c r="H6" s="15">
        <f>F6*G6</f>
        <v>9359.8775000000005</v>
      </c>
      <c r="I6" s="17">
        <f>H6/E6</f>
        <v>0.30701812939540252</v>
      </c>
    </row>
    <row r="7" spans="1:9" ht="20.25" x14ac:dyDescent="0.3">
      <c r="A7" s="46" t="s">
        <v>31</v>
      </c>
      <c r="B7" s="46"/>
      <c r="C7" s="46"/>
      <c r="D7" s="46"/>
      <c r="E7" s="14"/>
      <c r="F7" s="20"/>
      <c r="G7" s="20"/>
      <c r="H7" s="16">
        <f>SUM(H5:H6)</f>
        <v>146634.66170000003</v>
      </c>
      <c r="I7" s="25">
        <f>SUM(I5:I6)</f>
        <v>4.8098385411199747</v>
      </c>
    </row>
    <row r="8" spans="1:9" ht="18.75" x14ac:dyDescent="0.3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</vt:lpstr>
      <vt:lpstr>ТКО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2023-11-28T07:10:35Z</dcterms:modified>
</cp:coreProperties>
</file>